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22" i="1" l="1"/>
  <c r="G20" i="1" l="1"/>
  <c r="F20" i="1"/>
  <c r="G17" i="1"/>
  <c r="F17" i="1"/>
  <c r="L17" i="1" s="1"/>
  <c r="G14" i="1"/>
  <c r="M14" i="1" s="1"/>
  <c r="F14" i="1"/>
  <c r="G9" i="1"/>
  <c r="F9" i="1"/>
  <c r="L9" i="1" s="1"/>
  <c r="G6" i="1"/>
  <c r="M6" i="1" s="1"/>
  <c r="F6" i="1"/>
  <c r="G3" i="1"/>
  <c r="M3" i="1" s="1"/>
  <c r="F3" i="1"/>
  <c r="E26" i="1"/>
  <c r="E25" i="1"/>
  <c r="E24" i="1"/>
  <c r="C26" i="1"/>
  <c r="C25" i="1"/>
  <c r="B26" i="1"/>
  <c r="B25" i="1"/>
  <c r="B24" i="1"/>
  <c r="C24" i="1"/>
  <c r="E23" i="1"/>
  <c r="B23" i="1"/>
  <c r="M9" i="1" l="1"/>
  <c r="M17" i="1"/>
  <c r="L6" i="1"/>
  <c r="L14" i="1"/>
  <c r="L20" i="1"/>
  <c r="F22" i="1"/>
  <c r="H17" i="1" s="1"/>
  <c r="L3" i="1"/>
  <c r="M20" i="1"/>
  <c r="B28" i="1"/>
  <c r="E27" i="1"/>
  <c r="B29" i="1"/>
  <c r="C23" i="1"/>
  <c r="C27" i="1" s="1"/>
  <c r="E28" i="1"/>
  <c r="E29" i="1"/>
  <c r="B27" i="1"/>
  <c r="B30" i="1" s="1"/>
  <c r="H9" i="1"/>
  <c r="H3" i="1"/>
  <c r="J3" i="1" s="1"/>
  <c r="H6" i="1"/>
  <c r="C28" i="1"/>
  <c r="H20" i="1"/>
  <c r="G22" i="1"/>
  <c r="I3" i="1" s="1"/>
  <c r="K3" i="1" s="1"/>
  <c r="J6" i="1" l="1"/>
  <c r="H14" i="1"/>
  <c r="J14" i="1" s="1"/>
  <c r="J17" i="1" s="1"/>
  <c r="J20" i="1" s="1"/>
  <c r="J9" i="1"/>
  <c r="C29" i="1"/>
  <c r="C30" i="1" s="1"/>
  <c r="E30" i="1"/>
  <c r="I9" i="1"/>
  <c r="I14" i="1"/>
  <c r="K14" i="1" s="1"/>
  <c r="I17" i="1"/>
  <c r="H22" i="1"/>
  <c r="I20" i="1"/>
  <c r="I6" i="1"/>
  <c r="K6" i="1" s="1"/>
  <c r="K9" i="1" s="1"/>
  <c r="K17" i="1" l="1"/>
  <c r="K20" i="1" s="1"/>
  <c r="I22" i="1"/>
</calcChain>
</file>

<file path=xl/sharedStrings.xml><?xml version="1.0" encoding="utf-8"?>
<sst xmlns="http://schemas.openxmlformats.org/spreadsheetml/2006/main" count="77" uniqueCount="58">
  <si>
    <t>THÈME 3 : L’ORGANISATION DE L’ACTIVITÉ DE L’ENTREPRISE</t>
  </si>
  <si>
    <t>THÈME 2 : LA RÉGULATION DE L’ACTIVITÉ ÉCONOMIQUE</t>
  </si>
  <si>
    <t>THÈME 4 : L’IMPACT DU NUMÉRIQUE SUR LA VIE DE L’ENTREPRISE</t>
  </si>
  <si>
    <t>THÈME 5 : LES MUTATIONS DU TRAVAIL</t>
  </si>
  <si>
    <t>THÈME 6 : LES CHOIX STRATÉGIQUES DE L’ENTREPRISE</t>
  </si>
  <si>
    <t>De quelle manière l’entreprise s’inscrit-elle dans son environnement ?</t>
  </si>
  <si>
    <t>Comment l’entreprise intègre-t-elle la connaissance de son environnement dans sa prise de décision ?</t>
  </si>
  <si>
    <t>Quel financement pour l’entreprise ?</t>
  </si>
  <si>
    <t>Quelle est l’incidence du numérique sur le management ?</t>
  </si>
  <si>
    <t>Quel est l’impact des mutations du travail sur l’emploi et les conditions de travail ?</t>
  </si>
  <si>
    <t>Quels sont les choix stratégiques opérés par l’entreprise ?</t>
  </si>
  <si>
    <t>Comment le diagnostic éclaire-t-il les choix stratégiques de l’entreprise ?</t>
  </si>
  <si>
    <t>Comment le droit prend-il en considération les besoins des entreprises et des salariés ?</t>
  </si>
  <si>
    <t>Quelles sont les principales évolutions du marché du travail ?</t>
  </si>
  <si>
    <t xml:space="preserve">Dans quelle mesure le droit répond-il aux questions posées par le développement du numérique </t>
  </si>
  <si>
    <t>Comment le numérique transforme-t-il l’environnement des entreprises ?</t>
  </si>
  <si>
    <t>Comment l’entreprise organise-t-elle ses ressources?</t>
  </si>
  <si>
    <t>Quelles réponses apporte le droit face aux risques auxquels s’expose l’entreprise ?</t>
  </si>
  <si>
    <t>Comment choisir une structure juridique pour l’entreprise ?</t>
  </si>
  <si>
    <t>Comment les facteurs économiques déterminent-ils les choix de production ?</t>
  </si>
  <si>
    <t>Comment les activités économiques sont-elles régulées par le droit ?</t>
  </si>
  <si>
    <t>Quel est le rôle de l’État dans la régulation économique ?</t>
  </si>
  <si>
    <t>Comment les contrats sécurisent-ils les relations entre l’entreprise et ses partenaires ?</t>
  </si>
  <si>
    <t>Comment s’établissent les relations entre l’entreprise et son environnement économique ?</t>
  </si>
  <si>
    <t>Questions</t>
  </si>
  <si>
    <t>Compétences</t>
  </si>
  <si>
    <t>Savoirs</t>
  </si>
  <si>
    <t>Identifier, présenter, repérer</t>
  </si>
  <si>
    <t>Qualifier, analyser et évaluer</t>
  </si>
  <si>
    <t>Identifier, caractériser, caractériser, distinguer, identifier</t>
  </si>
  <si>
    <t>Identifier, repérer</t>
  </si>
  <si>
    <t>Repérer</t>
  </si>
  <si>
    <t>Repérer, analyser</t>
  </si>
  <si>
    <t>Caractériser, analyser, argumenter</t>
  </si>
  <si>
    <t>Justifier</t>
  </si>
  <si>
    <t>Caractériser, identifier, analyser</t>
  </si>
  <si>
    <t>Caractériser, repérer, identifier, repérer, distinguer</t>
  </si>
  <si>
    <t>Identifier, recenser</t>
  </si>
  <si>
    <t>Identifier, analyser</t>
  </si>
  <si>
    <t>Identifier, caractériser, qualifier et analyser</t>
  </si>
  <si>
    <t>Repérer, identifier</t>
  </si>
  <si>
    <t>Décrire, caractériser</t>
  </si>
  <si>
    <t>Analyser, caractériser, identifier, identifier, identifier, qualifier</t>
  </si>
  <si>
    <t>Proposer, identifier</t>
  </si>
  <si>
    <t>Identifier, présenter</t>
  </si>
  <si>
    <t>Présenter, identifier, analyser</t>
  </si>
  <si>
    <t>TOTAL</t>
  </si>
  <si>
    <t>ECONOMIE</t>
  </si>
  <si>
    <t>DROIT</t>
  </si>
  <si>
    <t>MANAGEMENT</t>
  </si>
  <si>
    <t>Thèmes</t>
  </si>
  <si>
    <t>COM</t>
  </si>
  <si>
    <t>SAV</t>
  </si>
  <si>
    <t>THÈME 1 : L’INTÉGRATION DE L’ENTREPRISE DANS SON ENVIRONNEMENT</t>
  </si>
  <si>
    <t>SEMAINES</t>
  </si>
  <si>
    <t>Toussaint</t>
  </si>
  <si>
    <t>Noël</t>
  </si>
  <si>
    <t>Mi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</si>
</sst>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58ED5"/>
      <name val="Calibri"/>
      <family val="2"/>
      <scheme val="minor"/>
    </font>
    <font>
      <b/>
      <sz val="11"/>
      <color rgb="FFE46C0A"/>
      <name val="Calibri"/>
      <family val="2"/>
      <scheme val="minor"/>
    </font>
    <font>
      <b/>
      <sz val="11"/>
      <color rgb="FF77933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workbookViewId="0">
      <selection activeCell="N12" sqref="N12:N13"/>
    </sheetView>
  </sheetViews>
  <sheetFormatPr baseColWidth="10" defaultRowHeight="14.4" x14ac:dyDescent="0.3"/>
  <cols>
    <col min="1" max="1" width="23" customWidth="1"/>
    <col min="2" max="2" width="49.88671875" customWidth="1"/>
    <col min="3" max="3" width="38.88671875" customWidth="1"/>
    <col min="4" max="4" width="5.5546875" customWidth="1"/>
    <col min="5" max="5" width="8.21875" customWidth="1"/>
    <col min="6" max="7" width="5.21875" customWidth="1"/>
    <col min="8" max="8" width="7.44140625" customWidth="1"/>
    <col min="9" max="9" width="7.5546875" customWidth="1"/>
    <col min="10" max="10" width="7.44140625" customWidth="1"/>
    <col min="11" max="11" width="7.5546875" customWidth="1"/>
    <col min="12" max="12" width="7.44140625" customWidth="1"/>
    <col min="13" max="13" width="7.5546875" customWidth="1"/>
  </cols>
  <sheetData>
    <row r="2" spans="1:14" ht="18" x14ac:dyDescent="0.35">
      <c r="A2" s="24" t="s">
        <v>50</v>
      </c>
      <c r="B2" s="24" t="s">
        <v>24</v>
      </c>
      <c r="C2" s="25" t="s">
        <v>25</v>
      </c>
      <c r="D2" s="25"/>
      <c r="E2" s="24" t="s">
        <v>26</v>
      </c>
      <c r="F2" s="24" t="s">
        <v>51</v>
      </c>
      <c r="G2" s="24" t="s">
        <v>52</v>
      </c>
      <c r="H2" s="24" t="s">
        <v>51</v>
      </c>
      <c r="I2" s="24" t="s">
        <v>52</v>
      </c>
      <c r="J2" s="24" t="s">
        <v>51</v>
      </c>
      <c r="K2" s="24" t="s">
        <v>52</v>
      </c>
      <c r="L2" s="24" t="s">
        <v>51</v>
      </c>
      <c r="M2" s="24" t="s">
        <v>52</v>
      </c>
      <c r="N2" s="18" t="s">
        <v>54</v>
      </c>
    </row>
    <row r="3" spans="1:14" s="1" customFormat="1" ht="30" customHeight="1" x14ac:dyDescent="0.3">
      <c r="A3" s="26" t="s">
        <v>53</v>
      </c>
      <c r="B3" s="27" t="s">
        <v>23</v>
      </c>
      <c r="C3" s="27" t="s">
        <v>27</v>
      </c>
      <c r="D3" s="28">
        <v>3</v>
      </c>
      <c r="E3" s="28">
        <v>8</v>
      </c>
      <c r="F3" s="19">
        <f>SUM(D3:D5)</f>
        <v>11</v>
      </c>
      <c r="G3" s="19">
        <f>SUM(E3:E5)</f>
        <v>16</v>
      </c>
      <c r="H3" s="29">
        <f>F3/$F$22</f>
        <v>0.20754716981132076</v>
      </c>
      <c r="I3" s="29">
        <f>G3/G22</f>
        <v>0.19047619047619047</v>
      </c>
      <c r="J3" s="29">
        <f>H3</f>
        <v>0.20754716981132076</v>
      </c>
      <c r="K3" s="29">
        <f>I3</f>
        <v>0.19047619047619047</v>
      </c>
      <c r="L3" s="29">
        <f>F3/(F3+F6+F9)</f>
        <v>0.36666666666666664</v>
      </c>
      <c r="M3" s="29">
        <f>G3/(G3+G6+G9)</f>
        <v>0.30769230769230771</v>
      </c>
      <c r="N3" s="20">
        <v>6</v>
      </c>
    </row>
    <row r="4" spans="1:14" s="1" customFormat="1" ht="30" customHeight="1" x14ac:dyDescent="0.3">
      <c r="A4" s="26"/>
      <c r="B4" s="3" t="s">
        <v>22</v>
      </c>
      <c r="C4" s="3" t="s">
        <v>28</v>
      </c>
      <c r="D4" s="4">
        <v>3</v>
      </c>
      <c r="E4" s="4">
        <v>3</v>
      </c>
      <c r="F4" s="19"/>
      <c r="G4" s="19"/>
      <c r="H4" s="29"/>
      <c r="I4" s="29"/>
      <c r="J4" s="29"/>
      <c r="K4" s="29"/>
      <c r="L4" s="29"/>
      <c r="M4" s="29"/>
      <c r="N4" s="21"/>
    </row>
    <row r="5" spans="1:14" s="1" customFormat="1" ht="30" customHeight="1" x14ac:dyDescent="0.3">
      <c r="A5" s="26"/>
      <c r="B5" s="2" t="s">
        <v>5</v>
      </c>
      <c r="C5" s="2" t="s">
        <v>29</v>
      </c>
      <c r="D5" s="5">
        <v>5</v>
      </c>
      <c r="E5" s="5">
        <v>5</v>
      </c>
      <c r="F5" s="19"/>
      <c r="G5" s="19"/>
      <c r="H5" s="29"/>
      <c r="I5" s="29"/>
      <c r="J5" s="29"/>
      <c r="K5" s="29"/>
      <c r="L5" s="29"/>
      <c r="M5" s="29"/>
      <c r="N5" s="23" t="s">
        <v>55</v>
      </c>
    </row>
    <row r="6" spans="1:14" s="1" customFormat="1" ht="30" customHeight="1" x14ac:dyDescent="0.3">
      <c r="A6" s="26" t="s">
        <v>1</v>
      </c>
      <c r="B6" s="27" t="s">
        <v>21</v>
      </c>
      <c r="C6" s="27" t="s">
        <v>30</v>
      </c>
      <c r="D6" s="28">
        <v>2</v>
      </c>
      <c r="E6" s="28">
        <v>7</v>
      </c>
      <c r="F6" s="19">
        <f>SUM(D6:D8)</f>
        <v>5</v>
      </c>
      <c r="G6" s="19">
        <f>SUM(E6:E8)</f>
        <v>13</v>
      </c>
      <c r="H6" s="29">
        <f>F6/$F$22</f>
        <v>9.4339622641509441E-2</v>
      </c>
      <c r="I6" s="29">
        <f>G6/G22</f>
        <v>0.15476190476190477</v>
      </c>
      <c r="J6" s="29">
        <f>J3+H6</f>
        <v>0.30188679245283023</v>
      </c>
      <c r="K6" s="29">
        <f>K3+I6</f>
        <v>0.34523809523809523</v>
      </c>
      <c r="L6" s="29">
        <f>F6/(F3+F6+F9)</f>
        <v>0.16666666666666666</v>
      </c>
      <c r="M6" s="29">
        <f>G6/(G3+G6+G9)</f>
        <v>0.25</v>
      </c>
      <c r="N6" s="20">
        <v>6</v>
      </c>
    </row>
    <row r="7" spans="1:14" s="1" customFormat="1" ht="30" customHeight="1" x14ac:dyDescent="0.3">
      <c r="A7" s="26"/>
      <c r="B7" s="3" t="s">
        <v>20</v>
      </c>
      <c r="C7" s="3" t="s">
        <v>31</v>
      </c>
      <c r="D7" s="4">
        <v>1</v>
      </c>
      <c r="E7" s="4">
        <v>4</v>
      </c>
      <c r="F7" s="19"/>
      <c r="G7" s="19"/>
      <c r="H7" s="29"/>
      <c r="I7" s="29"/>
      <c r="J7" s="29"/>
      <c r="K7" s="29"/>
      <c r="L7" s="29"/>
      <c r="M7" s="29"/>
      <c r="N7" s="21"/>
    </row>
    <row r="8" spans="1:14" s="1" customFormat="1" ht="30" customHeight="1" x14ac:dyDescent="0.3">
      <c r="A8" s="26"/>
      <c r="B8" s="2" t="s">
        <v>6</v>
      </c>
      <c r="C8" s="2" t="s">
        <v>32</v>
      </c>
      <c r="D8" s="5">
        <v>2</v>
      </c>
      <c r="E8" s="5">
        <v>2</v>
      </c>
      <c r="F8" s="19"/>
      <c r="G8" s="19"/>
      <c r="H8" s="29"/>
      <c r="I8" s="29"/>
      <c r="J8" s="29"/>
      <c r="K8" s="29"/>
      <c r="L8" s="29"/>
      <c r="M8" s="29"/>
      <c r="N8" s="23" t="s">
        <v>56</v>
      </c>
    </row>
    <row r="9" spans="1:14" s="1" customFormat="1" ht="30" customHeight="1" x14ac:dyDescent="0.3">
      <c r="A9" s="26" t="s">
        <v>0</v>
      </c>
      <c r="B9" s="27" t="s">
        <v>19</v>
      </c>
      <c r="C9" s="27" t="s">
        <v>33</v>
      </c>
      <c r="D9" s="28">
        <v>3</v>
      </c>
      <c r="E9" s="28">
        <v>4</v>
      </c>
      <c r="F9" s="19">
        <f>SUM(D9:D13)</f>
        <v>14</v>
      </c>
      <c r="G9" s="19">
        <f>SUM(E9:E13)</f>
        <v>23</v>
      </c>
      <c r="H9" s="29">
        <f>F9/$F$22</f>
        <v>0.26415094339622641</v>
      </c>
      <c r="I9" s="29">
        <f>G9/G22</f>
        <v>0.27380952380952384</v>
      </c>
      <c r="J9" s="29">
        <f>J6+H9</f>
        <v>0.5660377358490567</v>
      </c>
      <c r="K9" s="29">
        <f>K6+I9</f>
        <v>0.61904761904761907</v>
      </c>
      <c r="L9" s="29">
        <f>F9/(F3+F6+F9)</f>
        <v>0.46666666666666667</v>
      </c>
      <c r="M9" s="29">
        <f>G9/(G3+G6+G9)</f>
        <v>0.44230769230769229</v>
      </c>
      <c r="N9" s="20">
        <v>11</v>
      </c>
    </row>
    <row r="10" spans="1:14" s="1" customFormat="1" ht="30" customHeight="1" x14ac:dyDescent="0.3">
      <c r="A10" s="26"/>
      <c r="B10" s="3" t="s">
        <v>18</v>
      </c>
      <c r="C10" s="3" t="s">
        <v>34</v>
      </c>
      <c r="D10" s="4">
        <v>1</v>
      </c>
      <c r="E10" s="4">
        <v>3</v>
      </c>
      <c r="F10" s="19"/>
      <c r="G10" s="19"/>
      <c r="H10" s="29"/>
      <c r="I10" s="29"/>
      <c r="J10" s="29"/>
      <c r="K10" s="29"/>
      <c r="L10" s="29"/>
      <c r="M10" s="29"/>
      <c r="N10" s="21"/>
    </row>
    <row r="11" spans="1:14" s="1" customFormat="1" ht="30" customHeight="1" x14ac:dyDescent="0.3">
      <c r="A11" s="26"/>
      <c r="B11" s="3" t="s">
        <v>17</v>
      </c>
      <c r="C11" s="3" t="s">
        <v>35</v>
      </c>
      <c r="D11" s="4">
        <v>3</v>
      </c>
      <c r="E11" s="4">
        <v>4</v>
      </c>
      <c r="F11" s="19"/>
      <c r="G11" s="19"/>
      <c r="H11" s="29"/>
      <c r="I11" s="29"/>
      <c r="J11" s="29"/>
      <c r="K11" s="29"/>
      <c r="L11" s="29"/>
      <c r="M11" s="29"/>
      <c r="N11" s="22"/>
    </row>
    <row r="12" spans="1:14" s="1" customFormat="1" ht="30" customHeight="1" x14ac:dyDescent="0.3">
      <c r="A12" s="26"/>
      <c r="B12" s="2" t="s">
        <v>16</v>
      </c>
      <c r="C12" s="2" t="s">
        <v>36</v>
      </c>
      <c r="D12" s="5">
        <v>5</v>
      </c>
      <c r="E12" s="5">
        <v>8</v>
      </c>
      <c r="F12" s="19"/>
      <c r="G12" s="19"/>
      <c r="H12" s="29"/>
      <c r="I12" s="29"/>
      <c r="J12" s="29"/>
      <c r="K12" s="29"/>
      <c r="L12" s="29"/>
      <c r="M12" s="29"/>
      <c r="N12" s="20" t="s">
        <v>57</v>
      </c>
    </row>
    <row r="13" spans="1:14" s="1" customFormat="1" ht="30" customHeight="1" x14ac:dyDescent="0.3">
      <c r="A13" s="26"/>
      <c r="B13" s="2" t="s">
        <v>7</v>
      </c>
      <c r="C13" s="2" t="s">
        <v>37</v>
      </c>
      <c r="D13" s="5">
        <v>2</v>
      </c>
      <c r="E13" s="5">
        <v>4</v>
      </c>
      <c r="F13" s="19"/>
      <c r="G13" s="19"/>
      <c r="H13" s="29"/>
      <c r="I13" s="29"/>
      <c r="J13" s="29"/>
      <c r="K13" s="29"/>
      <c r="L13" s="29"/>
      <c r="M13" s="29"/>
      <c r="N13" s="21"/>
    </row>
    <row r="14" spans="1:14" s="1" customFormat="1" ht="30" customHeight="1" x14ac:dyDescent="0.3">
      <c r="A14" s="26" t="s">
        <v>2</v>
      </c>
      <c r="B14" s="27" t="s">
        <v>15</v>
      </c>
      <c r="C14" s="27" t="s">
        <v>38</v>
      </c>
      <c r="D14" s="28">
        <v>2</v>
      </c>
      <c r="E14" s="28">
        <v>5</v>
      </c>
      <c r="F14" s="19">
        <f>SUM(D14:D16)</f>
        <v>8</v>
      </c>
      <c r="G14" s="19">
        <f>SUM(E14:E16)</f>
        <v>14</v>
      </c>
      <c r="H14" s="29">
        <f>F14/F22</f>
        <v>0.15094339622641509</v>
      </c>
      <c r="I14" s="29">
        <f>G14/G22</f>
        <v>0.16666666666666666</v>
      </c>
      <c r="J14" s="29">
        <f>H14</f>
        <v>0.15094339622641509</v>
      </c>
      <c r="K14" s="29">
        <f>I14</f>
        <v>0.16666666666666666</v>
      </c>
      <c r="L14" s="29">
        <f>F14/(F14+F17+F20)</f>
        <v>0.34782608695652173</v>
      </c>
      <c r="M14" s="29">
        <f>G14/(G14+G17+G20)</f>
        <v>0.4375</v>
      </c>
      <c r="N14" s="19">
        <v>6</v>
      </c>
    </row>
    <row r="15" spans="1:14" s="1" customFormat="1" ht="30" customHeight="1" x14ac:dyDescent="0.3">
      <c r="A15" s="26"/>
      <c r="B15" s="3" t="s">
        <v>14</v>
      </c>
      <c r="C15" s="3" t="s">
        <v>39</v>
      </c>
      <c r="D15" s="4">
        <v>4</v>
      </c>
      <c r="E15" s="4">
        <v>6</v>
      </c>
      <c r="F15" s="19"/>
      <c r="G15" s="19"/>
      <c r="H15" s="29"/>
      <c r="I15" s="29"/>
      <c r="J15" s="29"/>
      <c r="K15" s="29"/>
      <c r="L15" s="29"/>
      <c r="M15" s="29"/>
      <c r="N15" s="19"/>
    </row>
    <row r="16" spans="1:14" s="1" customFormat="1" ht="30" customHeight="1" x14ac:dyDescent="0.3">
      <c r="A16" s="26"/>
      <c r="B16" s="2" t="s">
        <v>8</v>
      </c>
      <c r="C16" s="2" t="s">
        <v>40</v>
      </c>
      <c r="D16" s="5">
        <v>2</v>
      </c>
      <c r="E16" s="5">
        <v>3</v>
      </c>
      <c r="F16" s="19"/>
      <c r="G16" s="19"/>
      <c r="H16" s="29"/>
      <c r="I16" s="29"/>
      <c r="J16" s="29"/>
      <c r="K16" s="29"/>
      <c r="L16" s="29"/>
      <c r="M16" s="29"/>
      <c r="N16" s="19"/>
    </row>
    <row r="17" spans="1:14" s="1" customFormat="1" ht="30" customHeight="1" x14ac:dyDescent="0.3">
      <c r="A17" s="26" t="s">
        <v>3</v>
      </c>
      <c r="B17" s="27" t="s">
        <v>13</v>
      </c>
      <c r="C17" s="27" t="s">
        <v>41</v>
      </c>
      <c r="D17" s="28">
        <v>2</v>
      </c>
      <c r="E17" s="28">
        <v>3</v>
      </c>
      <c r="F17" s="19">
        <f>SUM(D17:D19)</f>
        <v>10</v>
      </c>
      <c r="G17" s="19">
        <f>SUM(E17:E19)</f>
        <v>13</v>
      </c>
      <c r="H17" s="29">
        <f>F17/F22</f>
        <v>0.18867924528301888</v>
      </c>
      <c r="I17" s="29">
        <f>G17/G22</f>
        <v>0.15476190476190477</v>
      </c>
      <c r="J17" s="29">
        <f>J14+H17</f>
        <v>0.339622641509434</v>
      </c>
      <c r="K17" s="29">
        <f>K14+I17</f>
        <v>0.3214285714285714</v>
      </c>
      <c r="L17" s="29">
        <f>F17/(F14+F17+F20)</f>
        <v>0.43478260869565216</v>
      </c>
      <c r="M17" s="29">
        <f>G17/(G14+G17+G20)</f>
        <v>0.40625</v>
      </c>
      <c r="N17" s="19">
        <v>6</v>
      </c>
    </row>
    <row r="18" spans="1:14" s="1" customFormat="1" ht="30" customHeight="1" x14ac:dyDescent="0.3">
      <c r="A18" s="26"/>
      <c r="B18" s="3" t="s">
        <v>12</v>
      </c>
      <c r="C18" s="3" t="s">
        <v>42</v>
      </c>
      <c r="D18" s="4">
        <v>6</v>
      </c>
      <c r="E18" s="4">
        <v>7</v>
      </c>
      <c r="F18" s="19"/>
      <c r="G18" s="19"/>
      <c r="H18" s="29"/>
      <c r="I18" s="29"/>
      <c r="J18" s="29"/>
      <c r="K18" s="29"/>
      <c r="L18" s="29"/>
      <c r="M18" s="29"/>
      <c r="N18" s="19"/>
    </row>
    <row r="19" spans="1:14" s="1" customFormat="1" ht="30" customHeight="1" x14ac:dyDescent="0.3">
      <c r="A19" s="26"/>
      <c r="B19" s="2" t="s">
        <v>9</v>
      </c>
      <c r="C19" s="2" t="s">
        <v>43</v>
      </c>
      <c r="D19" s="5">
        <v>2</v>
      </c>
      <c r="E19" s="5">
        <v>3</v>
      </c>
      <c r="F19" s="19"/>
      <c r="G19" s="19"/>
      <c r="H19" s="29"/>
      <c r="I19" s="29"/>
      <c r="J19" s="29"/>
      <c r="K19" s="29"/>
      <c r="L19" s="29"/>
      <c r="M19" s="29"/>
      <c r="N19" s="19"/>
    </row>
    <row r="20" spans="1:14" s="1" customFormat="1" ht="30" customHeight="1" x14ac:dyDescent="0.3">
      <c r="A20" s="26" t="s">
        <v>4</v>
      </c>
      <c r="B20" s="2" t="s">
        <v>11</v>
      </c>
      <c r="C20" s="2" t="s">
        <v>44</v>
      </c>
      <c r="D20" s="5">
        <v>2</v>
      </c>
      <c r="E20" s="5">
        <v>2</v>
      </c>
      <c r="F20" s="19">
        <f>SUM(D20:D21)</f>
        <v>5</v>
      </c>
      <c r="G20" s="19">
        <f>SUM(E20:E21)</f>
        <v>5</v>
      </c>
      <c r="H20" s="29">
        <f>F20/F22</f>
        <v>9.4339622641509441E-2</v>
      </c>
      <c r="I20" s="29">
        <f>G20/G22</f>
        <v>5.9523809523809521E-2</v>
      </c>
      <c r="J20" s="29">
        <f>J17+H20</f>
        <v>0.43396226415094341</v>
      </c>
      <c r="K20" s="29">
        <f>K17+I20</f>
        <v>0.38095238095238093</v>
      </c>
      <c r="L20" s="29">
        <f>F20/(F14+F17+F20)</f>
        <v>0.21739130434782608</v>
      </c>
      <c r="M20" s="29">
        <f>G20/(G14+G17+G20)</f>
        <v>0.15625</v>
      </c>
      <c r="N20" s="19">
        <v>8</v>
      </c>
    </row>
    <row r="21" spans="1:14" s="1" customFormat="1" ht="30" customHeight="1" x14ac:dyDescent="0.3">
      <c r="A21" s="26"/>
      <c r="B21" s="2" t="s">
        <v>10</v>
      </c>
      <c r="C21" s="2" t="s">
        <v>45</v>
      </c>
      <c r="D21" s="5">
        <v>3</v>
      </c>
      <c r="E21" s="5">
        <v>3</v>
      </c>
      <c r="F21" s="19"/>
      <c r="G21" s="19"/>
      <c r="H21" s="29"/>
      <c r="I21" s="29"/>
      <c r="J21" s="29"/>
      <c r="K21" s="29"/>
      <c r="L21" s="29"/>
      <c r="M21" s="29"/>
      <c r="N21" s="19"/>
    </row>
    <row r="22" spans="1:14" x14ac:dyDescent="0.3">
      <c r="A22" s="30"/>
      <c r="B22" s="31" t="s">
        <v>24</v>
      </c>
      <c r="C22" s="32" t="s">
        <v>25</v>
      </c>
      <c r="D22" s="32"/>
      <c r="E22" s="31" t="s">
        <v>26</v>
      </c>
      <c r="F22" s="36">
        <f>SUM(F3:F21)</f>
        <v>53</v>
      </c>
      <c r="G22" s="33">
        <f>SUM(G3:G21)</f>
        <v>84</v>
      </c>
      <c r="H22" s="34">
        <f>SUM(H3:H21)</f>
        <v>1</v>
      </c>
      <c r="I22" s="35">
        <f>SUM(I3:I21)</f>
        <v>1</v>
      </c>
      <c r="J22" s="34"/>
      <c r="K22" s="35"/>
      <c r="L22" s="34"/>
      <c r="M22" s="35"/>
      <c r="N22" s="33">
        <f>SUM(N3:N21)</f>
        <v>43</v>
      </c>
    </row>
    <row r="23" spans="1:14" x14ac:dyDescent="0.3">
      <c r="A23" s="33" t="s">
        <v>46</v>
      </c>
      <c r="B23" s="33">
        <f>COUNTA(B3:B21)</f>
        <v>19</v>
      </c>
      <c r="C23" s="37">
        <f>SUM(C24:C26)</f>
        <v>53</v>
      </c>
      <c r="D23" s="37"/>
      <c r="E23" s="33">
        <f>SUM(E3:E21)</f>
        <v>84</v>
      </c>
    </row>
    <row r="24" spans="1:14" x14ac:dyDescent="0.3">
      <c r="A24" s="8" t="s">
        <v>47</v>
      </c>
      <c r="B24" s="8">
        <f>COUNTA(B3,B6,B9,B14,B17)</f>
        <v>5</v>
      </c>
      <c r="C24" s="38">
        <f>D3+D6+D9+D14+D17</f>
        <v>12</v>
      </c>
      <c r="D24" s="38"/>
      <c r="E24" s="8">
        <f>E3+E6+E9+E14+E17</f>
        <v>27</v>
      </c>
    </row>
    <row r="25" spans="1:14" x14ac:dyDescent="0.3">
      <c r="A25" s="7" t="s">
        <v>48</v>
      </c>
      <c r="B25" s="7">
        <f>COUNTA(B4,B7,B10,B11,B15,B18)</f>
        <v>6</v>
      </c>
      <c r="C25" s="39">
        <f>D4+D7+D10+D11+D15+D18</f>
        <v>18</v>
      </c>
      <c r="D25" s="39"/>
      <c r="E25" s="7">
        <f>E4+E7+E10+E11+E15+E18</f>
        <v>27</v>
      </c>
    </row>
    <row r="26" spans="1:14" x14ac:dyDescent="0.3">
      <c r="A26" s="40" t="s">
        <v>49</v>
      </c>
      <c r="B26" s="40">
        <f>COUNTA(B5,B8,B12,B13,B16,B19,B20,B21)</f>
        <v>8</v>
      </c>
      <c r="C26" s="41">
        <f>D5+D8+D12+D13+D16+D19+D20+D21</f>
        <v>23</v>
      </c>
      <c r="D26" s="41"/>
      <c r="E26" s="40">
        <f>E5+E8+E12+E13+E16+E19+E20+E21</f>
        <v>30</v>
      </c>
    </row>
    <row r="27" spans="1:14" x14ac:dyDescent="0.3">
      <c r="A27" s="8" t="s">
        <v>47</v>
      </c>
      <c r="B27" s="42">
        <f>B24/$B$23</f>
        <v>0.26315789473684209</v>
      </c>
      <c r="C27" s="43">
        <f>C24/$C$23</f>
        <v>0.22641509433962265</v>
      </c>
      <c r="D27" s="43"/>
      <c r="E27" s="42">
        <f>E24/$E$23</f>
        <v>0.32142857142857145</v>
      </c>
    </row>
    <row r="28" spans="1:14" x14ac:dyDescent="0.3">
      <c r="A28" s="7" t="s">
        <v>48</v>
      </c>
      <c r="B28" s="6">
        <f t="shared" ref="B28:B29" si="0">B25/$B$23</f>
        <v>0.31578947368421051</v>
      </c>
      <c r="C28" s="44">
        <f t="shared" ref="C28:C29" si="1">C25/$C$23</f>
        <v>0.33962264150943394</v>
      </c>
      <c r="D28" s="44"/>
      <c r="E28" s="6">
        <f t="shared" ref="E28:E29" si="2">E25/$E$23</f>
        <v>0.32142857142857145</v>
      </c>
    </row>
    <row r="29" spans="1:14" x14ac:dyDescent="0.3">
      <c r="A29" s="40" t="s">
        <v>49</v>
      </c>
      <c r="B29" s="45">
        <f t="shared" si="0"/>
        <v>0.42105263157894735</v>
      </c>
      <c r="C29" s="46">
        <f t="shared" si="1"/>
        <v>0.43396226415094341</v>
      </c>
      <c r="D29" s="46"/>
      <c r="E29" s="45">
        <f t="shared" si="2"/>
        <v>0.35714285714285715</v>
      </c>
    </row>
    <row r="30" spans="1:14" x14ac:dyDescent="0.3">
      <c r="A30" s="47" t="s">
        <v>46</v>
      </c>
      <c r="B30" s="48">
        <f>SUM(B27:B29)</f>
        <v>1</v>
      </c>
      <c r="C30" s="49">
        <f t="shared" ref="C30:E30" si="3">SUM(C27:C29)</f>
        <v>1</v>
      </c>
      <c r="D30" s="49"/>
      <c r="E30" s="48">
        <f t="shared" si="3"/>
        <v>1</v>
      </c>
    </row>
  </sheetData>
  <mergeCells count="71">
    <mergeCell ref="N14:N16"/>
    <mergeCell ref="N17:N19"/>
    <mergeCell ref="N20:N21"/>
    <mergeCell ref="N3:N4"/>
    <mergeCell ref="N6:N7"/>
    <mergeCell ref="N9:N11"/>
    <mergeCell ref="N12:N13"/>
    <mergeCell ref="L14:L16"/>
    <mergeCell ref="M14:M16"/>
    <mergeCell ref="L17:L19"/>
    <mergeCell ref="M17:M19"/>
    <mergeCell ref="L20:L21"/>
    <mergeCell ref="M20:M21"/>
    <mergeCell ref="L3:L5"/>
    <mergeCell ref="M3:M5"/>
    <mergeCell ref="L6:L8"/>
    <mergeCell ref="M6:M8"/>
    <mergeCell ref="L9:L13"/>
    <mergeCell ref="M9:M13"/>
    <mergeCell ref="J14:J16"/>
    <mergeCell ref="K14:K16"/>
    <mergeCell ref="J17:J19"/>
    <mergeCell ref="K17:K19"/>
    <mergeCell ref="J20:J21"/>
    <mergeCell ref="K20:K21"/>
    <mergeCell ref="J3:J5"/>
    <mergeCell ref="K3:K5"/>
    <mergeCell ref="J6:J8"/>
    <mergeCell ref="K6:K8"/>
    <mergeCell ref="J9:J13"/>
    <mergeCell ref="K9:K13"/>
    <mergeCell ref="C30:D30"/>
    <mergeCell ref="C22:D22"/>
    <mergeCell ref="A20:A21"/>
    <mergeCell ref="C2:D2"/>
    <mergeCell ref="C23:D23"/>
    <mergeCell ref="C24:D24"/>
    <mergeCell ref="C25:D25"/>
    <mergeCell ref="A3:A5"/>
    <mergeCell ref="A6:A8"/>
    <mergeCell ref="A9:A13"/>
    <mergeCell ref="A14:A16"/>
    <mergeCell ref="A17:A19"/>
    <mergeCell ref="C27:D27"/>
    <mergeCell ref="C28:D28"/>
    <mergeCell ref="C29:D29"/>
    <mergeCell ref="C26:D26"/>
    <mergeCell ref="F3:F5"/>
    <mergeCell ref="G3:G5"/>
    <mergeCell ref="F6:F8"/>
    <mergeCell ref="G6:G8"/>
    <mergeCell ref="F9:F13"/>
    <mergeCell ref="G9:G13"/>
    <mergeCell ref="F14:F16"/>
    <mergeCell ref="G14:G16"/>
    <mergeCell ref="F17:F19"/>
    <mergeCell ref="G17:G19"/>
    <mergeCell ref="F20:F21"/>
    <mergeCell ref="G20:G21"/>
    <mergeCell ref="H3:H5"/>
    <mergeCell ref="I3:I5"/>
    <mergeCell ref="H6:H8"/>
    <mergeCell ref="I6:I8"/>
    <mergeCell ref="H9:H13"/>
    <mergeCell ref="I9:I13"/>
    <mergeCell ref="H14:H16"/>
    <mergeCell ref="I14:I16"/>
    <mergeCell ref="H17:H19"/>
    <mergeCell ref="I17:I19"/>
    <mergeCell ref="H20:H21"/>
    <mergeCell ref="I20:I21"/>
  </mergeCells>
  <pageMargins left="0.39370078740157483" right="0.39370078740157483" top="0.39370078740157483" bottom="0.39370078740157483" header="0.31496062992125984" footer="0.31496062992125984"/>
  <pageSetup paperSize="9" scale="7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"/>
  <sheetViews>
    <sheetView topLeftCell="A4" workbookViewId="0">
      <selection activeCell="E26" sqref="E26"/>
    </sheetView>
  </sheetViews>
  <sheetFormatPr baseColWidth="10" defaultRowHeight="14.4" x14ac:dyDescent="0.3"/>
  <cols>
    <col min="1" max="1" width="38.88671875" customWidth="1"/>
  </cols>
  <sheetData>
    <row r="5" spans="1:3" ht="15" thickBot="1" x14ac:dyDescent="0.35"/>
    <row r="6" spans="1:3" ht="15" customHeight="1" x14ac:dyDescent="0.3">
      <c r="A6" s="15" t="s">
        <v>53</v>
      </c>
      <c r="B6" s="9">
        <v>0.20754716981132076</v>
      </c>
      <c r="C6" s="12">
        <v>0.19047619047619047</v>
      </c>
    </row>
    <row r="7" spans="1:3" ht="15" customHeight="1" x14ac:dyDescent="0.3">
      <c r="A7" s="17"/>
      <c r="B7" s="10"/>
      <c r="C7" s="13"/>
    </row>
    <row r="8" spans="1:3" ht="15" customHeight="1" thickBot="1" x14ac:dyDescent="0.35">
      <c r="A8" s="16"/>
      <c r="B8" s="11"/>
      <c r="C8" s="14"/>
    </row>
    <row r="9" spans="1:3" ht="15" customHeight="1" x14ac:dyDescent="0.3">
      <c r="A9" s="15" t="s">
        <v>1</v>
      </c>
      <c r="B9" s="9">
        <v>9.4339622641509441E-2</v>
      </c>
      <c r="C9" s="12">
        <v>0.15476190476190477</v>
      </c>
    </row>
    <row r="10" spans="1:3" ht="15" customHeight="1" x14ac:dyDescent="0.3">
      <c r="A10" s="17"/>
      <c r="B10" s="10"/>
      <c r="C10" s="13"/>
    </row>
    <row r="11" spans="1:3" ht="15" customHeight="1" thickBot="1" x14ac:dyDescent="0.35">
      <c r="A11" s="16"/>
      <c r="B11" s="11"/>
      <c r="C11" s="14"/>
    </row>
    <row r="12" spans="1:3" ht="10.050000000000001" customHeight="1" x14ac:dyDescent="0.3">
      <c r="A12" s="15" t="s">
        <v>0</v>
      </c>
      <c r="B12" s="9">
        <v>0.26415094339622641</v>
      </c>
      <c r="C12" s="12">
        <v>0.27380952380952384</v>
      </c>
    </row>
    <row r="13" spans="1:3" ht="10.050000000000001" customHeight="1" x14ac:dyDescent="0.3">
      <c r="A13" s="17"/>
      <c r="B13" s="10"/>
      <c r="C13" s="13"/>
    </row>
    <row r="14" spans="1:3" ht="10.050000000000001" customHeight="1" x14ac:dyDescent="0.3">
      <c r="A14" s="17"/>
      <c r="B14" s="10"/>
      <c r="C14" s="13"/>
    </row>
    <row r="15" spans="1:3" ht="10.050000000000001" customHeight="1" x14ac:dyDescent="0.3">
      <c r="A15" s="17"/>
      <c r="B15" s="10"/>
      <c r="C15" s="13"/>
    </row>
    <row r="16" spans="1:3" ht="10.050000000000001" customHeight="1" thickBot="1" x14ac:dyDescent="0.35">
      <c r="A16" s="16"/>
      <c r="B16" s="11"/>
      <c r="C16" s="14"/>
    </row>
    <row r="17" spans="1:3" ht="15" customHeight="1" x14ac:dyDescent="0.3">
      <c r="A17" s="15" t="s">
        <v>2</v>
      </c>
      <c r="B17" s="9">
        <v>0.15094339622641509</v>
      </c>
      <c r="C17" s="12">
        <v>0.16666666666666666</v>
      </c>
    </row>
    <row r="18" spans="1:3" ht="15" customHeight="1" x14ac:dyDescent="0.3">
      <c r="A18" s="17"/>
      <c r="B18" s="10"/>
      <c r="C18" s="13"/>
    </row>
    <row r="19" spans="1:3" ht="15" customHeight="1" thickBot="1" x14ac:dyDescent="0.35">
      <c r="A19" s="16"/>
      <c r="B19" s="11"/>
      <c r="C19" s="14"/>
    </row>
    <row r="20" spans="1:3" ht="15" customHeight="1" x14ac:dyDescent="0.3">
      <c r="A20" s="15" t="s">
        <v>3</v>
      </c>
      <c r="B20" s="9">
        <v>0.18867924528301888</v>
      </c>
      <c r="C20" s="12">
        <v>0.15476190476190477</v>
      </c>
    </row>
    <row r="21" spans="1:3" ht="15" customHeight="1" x14ac:dyDescent="0.3">
      <c r="A21" s="17"/>
      <c r="B21" s="10"/>
      <c r="C21" s="13"/>
    </row>
    <row r="22" spans="1:3" ht="15" customHeight="1" thickBot="1" x14ac:dyDescent="0.35">
      <c r="A22" s="16"/>
      <c r="B22" s="11"/>
      <c r="C22" s="14"/>
    </row>
    <row r="23" spans="1:3" ht="15" customHeight="1" x14ac:dyDescent="0.3">
      <c r="A23" s="15" t="s">
        <v>4</v>
      </c>
      <c r="B23" s="9">
        <v>9.4339622641509441E-2</v>
      </c>
      <c r="C23" s="12">
        <v>5.9523809523809521E-2</v>
      </c>
    </row>
    <row r="24" spans="1:3" ht="15" customHeight="1" thickBot="1" x14ac:dyDescent="0.35">
      <c r="A24" s="16"/>
      <c r="B24" s="11"/>
      <c r="C24" s="14"/>
    </row>
  </sheetData>
  <mergeCells count="18">
    <mergeCell ref="A6:A8"/>
    <mergeCell ref="B6:B8"/>
    <mergeCell ref="C6:C8"/>
    <mergeCell ref="A9:A11"/>
    <mergeCell ref="B9:B11"/>
    <mergeCell ref="C9:C11"/>
    <mergeCell ref="A12:A16"/>
    <mergeCell ref="B12:B16"/>
    <mergeCell ref="C12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1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ASUSPORT</dc:creator>
  <cp:lastModifiedBy>ASUSPORT</cp:lastModifiedBy>
  <cp:lastPrinted>2018-02-04T16:35:16Z</cp:lastPrinted>
  <dcterms:created xsi:type="dcterms:W3CDTF">2018-02-04T15:27:39Z</dcterms:created>
  <dcterms:modified xsi:type="dcterms:W3CDTF">2018-02-24T18:40:22Z</dcterms:modified>
</cp:coreProperties>
</file>